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65" windowHeight="8085" activeTab="0"/>
  </bookViews>
  <sheets>
    <sheet name="I - FTES History" sheetId="1" r:id="rId1"/>
    <sheet name="II - Alloc Illustration" sheetId="2" r:id="rId2"/>
    <sheet name="III - Budget Model Net Alloc" sheetId="3" r:id="rId3"/>
    <sheet name="v" sheetId="4" state="hidden" r:id="rId4"/>
    <sheet name="x" sheetId="5" state="hidden" r:id="rId5"/>
    <sheet name="-" sheetId="6" state="hidden" r:id="rId6"/>
  </sheets>
  <definedNames>
    <definedName name="_xlnm.Print_Area" localSheetId="0">'I - FTES History'!$A$1:$J$18</definedName>
    <definedName name="_xlnm.Print_Area" localSheetId="1">'II - Alloc Illustration'!$A$1:$L$14</definedName>
    <definedName name="_xlnm.Print_Area" localSheetId="2">'III - Budget Model Net Alloc'!$A$1:$Q$37</definedName>
    <definedName name="Z_53066055_8C6D_45B1_B1E5_84392A68FE2A_.wvu.PrintArea" localSheetId="0" hidden="1">'I - FTES History'!$A$1:$J$18</definedName>
    <definedName name="Z_53066055_8C6D_45B1_B1E5_84392A68FE2A_.wvu.PrintArea" localSheetId="1" hidden="1">'II - Alloc Illustration'!$A$1:$L$14</definedName>
    <definedName name="Z_53066055_8C6D_45B1_B1E5_84392A68FE2A_.wvu.PrintArea" localSheetId="2" hidden="1">'III - Budget Model Net Alloc'!$A$1:$Q$30</definedName>
    <definedName name="Z_7947033F_B316_4621_B9A9_F2F146E524DF_.wvu.PrintArea" localSheetId="0" hidden="1">'I - FTES History'!$A$1:$J$18</definedName>
    <definedName name="Z_7947033F_B316_4621_B9A9_F2F146E524DF_.wvu.PrintArea" localSheetId="1" hidden="1">'II - Alloc Illustration'!$A$1:$L$14</definedName>
    <definedName name="Z_7947033F_B316_4621_B9A9_F2F146E524DF_.wvu.PrintArea" localSheetId="2" hidden="1">'III - Budget Model Net Alloc'!$A$1:$Q$37</definedName>
    <definedName name="Z_E9710AC8_075F_4A50_9088_9C7A5C745E37_.wvu.PrintArea" localSheetId="0" hidden="1">'I - FTES History'!$A$1:$J$18</definedName>
    <definedName name="Z_E9710AC8_075F_4A50_9088_9C7A5C745E37_.wvu.PrintArea" localSheetId="1" hidden="1">'II - Alloc Illustration'!$A$1:$L$14</definedName>
    <definedName name="Z_E9710AC8_075F_4A50_9088_9C7A5C745E37_.wvu.PrintArea" localSheetId="2" hidden="1">'III - Budget Model Net Alloc'!$A$1:$Q$37</definedName>
  </definedNames>
  <calcPr fullCalcOnLoad="1"/>
</workbook>
</file>

<file path=xl/sharedStrings.xml><?xml version="1.0" encoding="utf-8"?>
<sst xmlns="http://schemas.openxmlformats.org/spreadsheetml/2006/main" count="74" uniqueCount="62">
  <si>
    <t>SBVC</t>
  </si>
  <si>
    <t>CHC</t>
  </si>
  <si>
    <t>Total</t>
  </si>
  <si>
    <t>%</t>
  </si>
  <si>
    <t>2005-2006 Actual</t>
  </si>
  <si>
    <t>2006-2007 Actual</t>
  </si>
  <si>
    <t>2007-2008 Actual</t>
  </si>
  <si>
    <t>2008-2009 Actual</t>
  </si>
  <si>
    <t>4 Year Average % of Total</t>
  </si>
  <si>
    <t>Total State Base Revenue</t>
  </si>
  <si>
    <t>Budget Allocation</t>
  </si>
  <si>
    <t>Total Income</t>
  </si>
  <si>
    <t>Base Allocation Revenue per SB361 for Medium and Small Colleges</t>
  </si>
  <si>
    <t>State Funded FTES Credit</t>
  </si>
  <si>
    <t>State Funded FTES Noncredit</t>
  </si>
  <si>
    <t>Credit Funding</t>
  </si>
  <si>
    <t>Noncredit Funding</t>
  </si>
  <si>
    <t>State Funded Rate Credit FTES</t>
  </si>
  <si>
    <t>State Funded Rate Noncredit FTES</t>
  </si>
  <si>
    <t>A</t>
  </si>
  <si>
    <t>B</t>
  </si>
  <si>
    <t xml:space="preserve">  </t>
  </si>
  <si>
    <t>C</t>
  </si>
  <si>
    <t>D</t>
  </si>
  <si>
    <t>E</t>
  </si>
  <si>
    <t>F</t>
  </si>
  <si>
    <t>G</t>
  </si>
  <si>
    <t>H</t>
  </si>
  <si>
    <t>I</t>
  </si>
  <si>
    <t>NOTES:</t>
  </si>
  <si>
    <t>Site budgets with life spans other than 00 and subprograms other than 0000 must submit a balanced budget.</t>
  </si>
  <si>
    <t xml:space="preserve">Total Base State Revenue             </t>
  </si>
  <si>
    <t xml:space="preserve">COLA                   -0.38%                   </t>
  </si>
  <si>
    <t xml:space="preserve">Total Base Revenue             </t>
  </si>
  <si>
    <t xml:space="preserve">Lottery Funds       </t>
  </si>
  <si>
    <t xml:space="preserve">Part-Time   Faculty            </t>
  </si>
  <si>
    <t xml:space="preserve">Interest Income      </t>
  </si>
  <si>
    <t xml:space="preserve">Other Campus Revenue       </t>
  </si>
  <si>
    <t xml:space="preserve">Assessment for District Office        </t>
  </si>
  <si>
    <t>Assessment for District-Wide Costs</t>
  </si>
  <si>
    <t>C. Based on Governor's Budget for 2010-2011 applied to Total Base State Revenue.</t>
  </si>
  <si>
    <t>J</t>
  </si>
  <si>
    <t>Assessment for Auxiliary Operations</t>
  </si>
  <si>
    <t>Assessment for District Reserve</t>
  </si>
  <si>
    <t>L</t>
  </si>
  <si>
    <t>B. Growth will not be allocated until it is in the final budget.  This will avoid overbudgeting and overspending.</t>
  </si>
  <si>
    <t>Growth</t>
  </si>
  <si>
    <t>Assessment for SERP</t>
  </si>
  <si>
    <t>K</t>
  </si>
  <si>
    <t>L.  Potential for funds to meet District reserve requirements.</t>
  </si>
  <si>
    <t xml:space="preserve">    actual income.  Adjustment to 100% of one year prior actual will be made in October of budget year.</t>
  </si>
  <si>
    <t xml:space="preserve">K. Funding for 20% of retiree salary plus retiree benefits (five years) of 2009-2010 SERP. </t>
  </si>
  <si>
    <t>A. FTES based computational revenue includes state apportionment, student fees (98%) property taxes.  From Worksheet II.</t>
  </si>
  <si>
    <t xml:space="preserve">      Will assume even distribution for 2010-2011 since both colleges are over enrollment cap.</t>
  </si>
  <si>
    <t>D. Based on 2009-2010 Advance Apportionment revised November 2009 adjusted by proposed Governor's cut of $120,000.  Allocated based on 4-year average percentage of FTES.</t>
  </si>
  <si>
    <t>H. Includes all District operations including HR, Fiscal, Police, DETS, PDC.  Allocated based on 4-year average percentage of FTES.</t>
  </si>
  <si>
    <t>I. Includes transfer for Property/Liability Insurance ($550,000 and Retiree funds for GASB 45 compliance ($342,000).  Allocated based on 4-year average percentage of FTES.</t>
  </si>
  <si>
    <t>J. Assessment for KVCR ($1,652,758) Auxilliary Services Accounting Staff -- bookstore, cafeteria, trust funds ($217,950).  Allocated based on 4-year average percentage of FTES.</t>
  </si>
  <si>
    <t xml:space="preserve">    actual income) and allocated based on 4-year average percentage of FTES.  Adjustment to 100% of one year prior actual will be made in October of budget year.</t>
  </si>
  <si>
    <t xml:space="preserve">E. 90% of Actual income generated two fiscal years prior to budget year (i.e., for 2010-2011 budget use 90% of 2008-2009 </t>
  </si>
  <si>
    <t xml:space="preserve">F. 90% of Actual income generated two fiscal years prior to budget year (i.e., for 2010-2011 budget use 90% of 2008-2009 </t>
  </si>
  <si>
    <t xml:space="preserve">G. 90% of Actual income generated by each site two fiscal years prior to budget year (i.e., for 2010-2011 budget use 90% of 2008-2009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</si>
</sst>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[$$-409]#,##0.00"/>
    <numFmt numFmtId="170" formatCode="[$$-409]#,##0"/>
    <numFmt numFmtId="171" formatCode="[$$-409]#,##0.0"/>
    <numFmt numFmtId="172" formatCode="[$$-409]#,##0.00_);\([$$-409]#,##0.00\)"/>
    <numFmt numFmtId="173" formatCode="0.0%"/>
    <numFmt numFmtId="174" formatCode="[$$-409]#,##0.000"/>
    <numFmt numFmtId="175" formatCode="_(* #,##0.000_);_(* \(#,##0.000\);_(* &quot;-&quot;???_);_(@_)"/>
    <numFmt numFmtId="176" formatCode="[$$-409]#,##0_);[Red]\([$$-409]#,##0\)"/>
    <numFmt numFmtId="177" formatCode="[$$-409]#,##0.0000"/>
  </numFmts>
  <fonts count="14">
    <font>
      <sz val="11"/>
      <name val="Verdana"/>
      <family val="0"/>
    </font>
    <font>
      <b/>
      <sz val="11"/>
      <name val="Verdana"/>
      <family val="2"/>
    </font>
    <font>
      <sz val="10"/>
      <name val="Verdana"/>
      <family val="0"/>
    </font>
    <font>
      <b/>
      <sz val="10"/>
      <name val="Verdana"/>
      <family val="0"/>
    </font>
    <font>
      <u val="single"/>
      <sz val="10"/>
      <name val="Verdana"/>
      <family val="0"/>
    </font>
    <font>
      <u val="single"/>
      <sz val="11"/>
      <color indexed="12"/>
      <name val="Verdana"/>
      <family val="0"/>
    </font>
    <font>
      <u val="single"/>
      <sz val="11"/>
      <color indexed="36"/>
      <name val="Verdana"/>
      <family val="0"/>
    </font>
    <font>
      <sz val="12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u val="single"/>
      <sz val="12"/>
      <name val="Verdana"/>
      <family val="2"/>
    </font>
    <font>
      <b/>
      <u val="single"/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3" fontId="0" fillId="0" borderId="0" xfId="15" applyAlignment="1">
      <alignment/>
    </xf>
    <xf numFmtId="9" fontId="0" fillId="0" borderId="0" xfId="21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2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3" fillId="2" borderId="0" xfId="0" applyNumberFormat="1" applyFont="1" applyFill="1" applyAlignment="1">
      <alignment/>
    </xf>
    <xf numFmtId="43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173" fontId="2" fillId="0" borderId="0" xfId="15" applyNumberFormat="1" applyFont="1" applyAlignment="1">
      <alignment/>
    </xf>
    <xf numFmtId="39" fontId="2" fillId="0" borderId="0" xfId="15" applyNumberFormat="1" applyFont="1" applyAlignment="1">
      <alignment/>
    </xf>
    <xf numFmtId="39" fontId="4" fillId="0" borderId="0" xfId="15" applyNumberFormat="1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169" fontId="1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70" fontId="7" fillId="0" borderId="1" xfId="0" applyNumberFormat="1" applyFont="1" applyBorder="1" applyAlignment="1">
      <alignment/>
    </xf>
    <xf numFmtId="170" fontId="9" fillId="0" borderId="1" xfId="0" applyNumberFormat="1" applyFont="1" applyBorder="1" applyAlignment="1">
      <alignment/>
    </xf>
    <xf numFmtId="170" fontId="8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0" fontId="8" fillId="0" borderId="2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170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1"/>
  <sheetViews>
    <sheetView tabSelected="1" workbookViewId="0" topLeftCell="A1">
      <selection activeCell="F14" sqref="F14"/>
    </sheetView>
  </sheetViews>
  <sheetFormatPr defaultColWidth="8.796875" defaultRowHeight="14.25"/>
  <cols>
    <col min="1" max="1" width="8.796875" style="5" customWidth="1"/>
    <col min="2" max="2" width="10.296875" style="0" bestFit="1" customWidth="1"/>
    <col min="3" max="3" width="6.09765625" style="0" customWidth="1"/>
    <col min="4" max="4" width="10.3984375" style="0" customWidth="1"/>
    <col min="5" max="5" width="6.19921875" style="0" customWidth="1"/>
    <col min="6" max="6" width="11.5" style="0" customWidth="1"/>
    <col min="7" max="7" width="6.19921875" style="0" customWidth="1"/>
    <col min="8" max="8" width="10.69921875" style="0" customWidth="1"/>
    <col min="9" max="9" width="6.09765625" style="0" customWidth="1"/>
  </cols>
  <sheetData>
    <row r="7" spans="2:10" s="1" customFormat="1" ht="57">
      <c r="B7" s="1" t="s">
        <v>4</v>
      </c>
      <c r="C7" s="1" t="s">
        <v>3</v>
      </c>
      <c r="D7" s="1" t="s">
        <v>5</v>
      </c>
      <c r="E7" s="1" t="s">
        <v>3</v>
      </c>
      <c r="F7" s="1" t="s">
        <v>6</v>
      </c>
      <c r="G7" s="1" t="s">
        <v>3</v>
      </c>
      <c r="H7" s="1" t="s">
        <v>7</v>
      </c>
      <c r="I7" s="1" t="s">
        <v>3</v>
      </c>
      <c r="J7" s="1" t="s">
        <v>8</v>
      </c>
    </row>
    <row r="9" spans="1:10" ht="14.25">
      <c r="A9" s="5" t="s">
        <v>0</v>
      </c>
      <c r="B9" s="2">
        <v>9531.79</v>
      </c>
      <c r="C9" s="3">
        <f>B9/B11</f>
        <v>0.7173069542379387</v>
      </c>
      <c r="D9" s="2">
        <v>9415.12</v>
      </c>
      <c r="E9" s="3">
        <f>D9/D11</f>
        <v>0.6835180950306726</v>
      </c>
      <c r="F9" s="2">
        <v>9857.02</v>
      </c>
      <c r="G9" s="3">
        <f>F9/F11</f>
        <v>0.6989431139316801</v>
      </c>
      <c r="H9" s="2">
        <v>10727.72</v>
      </c>
      <c r="I9" s="3">
        <f>H9/H11</f>
        <v>0.7005363866581166</v>
      </c>
      <c r="J9" s="4">
        <f>(I9+G9+E9+C9)/4</f>
        <v>0.700076137464602</v>
      </c>
    </row>
    <row r="10" spans="1:10" ht="14.25">
      <c r="A10" s="5" t="s">
        <v>1</v>
      </c>
      <c r="B10" s="2">
        <v>3756.51</v>
      </c>
      <c r="C10" s="3">
        <f>B10/B11</f>
        <v>0.28269304576206133</v>
      </c>
      <c r="D10" s="2">
        <v>4359.38</v>
      </c>
      <c r="E10" s="3">
        <f>D10/D11</f>
        <v>0.3164819049693274</v>
      </c>
      <c r="F10" s="2">
        <v>4245.73</v>
      </c>
      <c r="G10" s="3">
        <f>F10/F11</f>
        <v>0.30105688606832</v>
      </c>
      <c r="H10" s="2">
        <v>4585.86</v>
      </c>
      <c r="I10" s="3">
        <f>H10/H11</f>
        <v>0.2994636133418835</v>
      </c>
      <c r="J10" s="4">
        <f>(I10+G10+E10+C10)/4</f>
        <v>0.29992386253539804</v>
      </c>
    </row>
    <row r="11" spans="1:10" ht="14.25">
      <c r="A11" s="5" t="s">
        <v>2</v>
      </c>
      <c r="B11" s="2">
        <f aca="true" t="shared" si="0" ref="B11:I11">SUM(B9:B10)</f>
        <v>13288.300000000001</v>
      </c>
      <c r="C11" s="3">
        <f t="shared" si="0"/>
        <v>1</v>
      </c>
      <c r="D11" s="2">
        <f t="shared" si="0"/>
        <v>13774.5</v>
      </c>
      <c r="E11" s="3">
        <f t="shared" si="0"/>
        <v>1</v>
      </c>
      <c r="F11" s="2">
        <f t="shared" si="0"/>
        <v>14102.75</v>
      </c>
      <c r="G11" s="3">
        <f t="shared" si="0"/>
        <v>1</v>
      </c>
      <c r="H11" s="2">
        <f t="shared" si="0"/>
        <v>15313.579999999998</v>
      </c>
      <c r="I11" s="3">
        <f t="shared" si="0"/>
        <v>1</v>
      </c>
      <c r="J11" s="4">
        <f>(I11+G11+E11+C11)/4</f>
        <v>1</v>
      </c>
    </row>
  </sheetData>
  <printOptions/>
  <pageMargins left="0.75" right="0.75" top="1" bottom="1" header="0.5" footer="0.5"/>
  <pageSetup horizontalDpi="600" verticalDpi="600" orientation="landscape" scale="84" r:id="rId1"/>
  <headerFooter alignWithMargins="0">
    <oddHeader>&amp;C&amp;"Verdana,Bold"San Bernardino Community College District
FTES History
2005-2007 to 2008-2009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="60" zoomScaleNormal="75" workbookViewId="0" topLeftCell="A1">
      <selection activeCell="D4" sqref="D4"/>
    </sheetView>
  </sheetViews>
  <sheetFormatPr defaultColWidth="8.796875" defaultRowHeight="14.25"/>
  <cols>
    <col min="1" max="1" width="7.5" style="0" customWidth="1"/>
    <col min="2" max="2" width="12.796875" style="0" customWidth="1"/>
    <col min="3" max="3" width="1.203125" style="0" customWidth="1"/>
    <col min="4" max="4" width="11" style="0" customWidth="1"/>
    <col min="5" max="5" width="5.69921875" style="0" customWidth="1"/>
    <col min="7" max="7" width="11.59765625" style="0" customWidth="1"/>
    <col min="8" max="8" width="9.19921875" style="0" customWidth="1"/>
    <col min="9" max="9" width="5.59765625" style="0" customWidth="1"/>
    <col min="10" max="10" width="9.5" style="0" customWidth="1"/>
    <col min="12" max="12" width="10.8984375" style="0" customWidth="1"/>
    <col min="13" max="13" width="9.19921875" style="0" customWidth="1"/>
    <col min="14" max="14" width="13" style="0" bestFit="1" customWidth="1"/>
    <col min="15" max="15" width="13.296875" style="0" bestFit="1" customWidth="1"/>
    <col min="16" max="16" width="12.5" style="0" bestFit="1" customWidth="1"/>
  </cols>
  <sheetData>
    <row r="1" spans="1:12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6" s="6" customFormat="1" ht="107.25" customHeight="1">
      <c r="A4" s="9"/>
      <c r="B4" s="9" t="s">
        <v>12</v>
      </c>
      <c r="C4" s="9"/>
      <c r="D4" s="9" t="s">
        <v>13</v>
      </c>
      <c r="E4" s="9" t="s">
        <v>3</v>
      </c>
      <c r="F4" s="9" t="s">
        <v>17</v>
      </c>
      <c r="G4" s="9" t="s">
        <v>15</v>
      </c>
      <c r="H4" s="9" t="s">
        <v>14</v>
      </c>
      <c r="I4" s="9" t="s">
        <v>3</v>
      </c>
      <c r="J4" s="9" t="s">
        <v>18</v>
      </c>
      <c r="K4" s="9" t="s">
        <v>16</v>
      </c>
      <c r="L4" s="9" t="s">
        <v>9</v>
      </c>
      <c r="N4" s="26"/>
      <c r="O4" s="28"/>
      <c r="P4" s="28"/>
    </row>
    <row r="5" spans="1:14" ht="14.25">
      <c r="A5" s="8"/>
      <c r="B5" s="8"/>
      <c r="C5" s="10"/>
      <c r="D5" s="8"/>
      <c r="E5" s="8"/>
      <c r="F5" s="8"/>
      <c r="H5" s="8"/>
      <c r="I5" s="8"/>
      <c r="J5" s="8"/>
      <c r="K5" s="8"/>
      <c r="L5" s="8"/>
      <c r="N5" s="27"/>
    </row>
    <row r="6" spans="1:14" ht="14.25">
      <c r="A6" s="11" t="s">
        <v>0</v>
      </c>
      <c r="B6" s="12">
        <v>3875136</v>
      </c>
      <c r="C6" s="13"/>
      <c r="D6" s="22">
        <v>9636.51</v>
      </c>
      <c r="E6" s="21">
        <f>D6/D8</f>
        <v>0.7000001452808424</v>
      </c>
      <c r="F6" s="14">
        <v>4564.8251</v>
      </c>
      <c r="G6" s="12">
        <f>(D6*F6)</f>
        <v>43988982.724401005</v>
      </c>
      <c r="H6" s="22">
        <v>7.82</v>
      </c>
      <c r="I6" s="21">
        <f>H6/H8</f>
        <v>0.7000895255147718</v>
      </c>
      <c r="J6" s="20">
        <v>2744.96</v>
      </c>
      <c r="K6" s="12">
        <f>H6*J6</f>
        <v>21465.5872</v>
      </c>
      <c r="L6" s="12">
        <f>B6+G6+K6</f>
        <v>47885584.311601005</v>
      </c>
      <c r="N6" s="27"/>
    </row>
    <row r="7" spans="1:16" ht="14.25">
      <c r="A7" s="11" t="s">
        <v>1</v>
      </c>
      <c r="B7" s="15">
        <v>3321545</v>
      </c>
      <c r="C7" s="13"/>
      <c r="D7" s="23">
        <v>4129.93</v>
      </c>
      <c r="E7" s="21">
        <f>D7/D8</f>
        <v>0.29999985471915763</v>
      </c>
      <c r="F7" s="14">
        <v>4564.8251</v>
      </c>
      <c r="G7" s="15">
        <f>D7*F7</f>
        <v>18852408.125243</v>
      </c>
      <c r="H7" s="23">
        <v>3.35</v>
      </c>
      <c r="I7" s="21">
        <f>H7/H8</f>
        <v>0.2999104744852283</v>
      </c>
      <c r="J7" s="20">
        <v>2744.96</v>
      </c>
      <c r="K7" s="15">
        <f>H7*J7</f>
        <v>9195.616</v>
      </c>
      <c r="L7" s="12">
        <f>K7+G7+B7</f>
        <v>22183148.741243</v>
      </c>
      <c r="N7" s="27"/>
      <c r="O7" s="29"/>
      <c r="P7" s="29"/>
    </row>
    <row r="8" spans="1:15" ht="14.25">
      <c r="A8" s="11" t="s">
        <v>2</v>
      </c>
      <c r="B8" s="16">
        <f>SUM(B6:B7)</f>
        <v>7196681</v>
      </c>
      <c r="C8" s="17"/>
      <c r="D8" s="18">
        <f>SUM(D6:D7)</f>
        <v>13766.44</v>
      </c>
      <c r="E8" s="18"/>
      <c r="F8" s="19"/>
      <c r="G8" s="16">
        <f>SUM(G6:G7)</f>
        <v>62841390.849644005</v>
      </c>
      <c r="H8" s="18">
        <f>SUM(H6:H7)</f>
        <v>11.17</v>
      </c>
      <c r="I8" s="18"/>
      <c r="J8" s="18"/>
      <c r="K8" s="16">
        <f>SUM(K6:K7)</f>
        <v>30661.203200000004</v>
      </c>
      <c r="L8" s="16">
        <f>SUM(L6:L7)</f>
        <v>70068733.052844</v>
      </c>
      <c r="N8" s="27"/>
      <c r="O8" s="29"/>
    </row>
    <row r="9" spans="4:14" ht="14.25">
      <c r="D9" s="5"/>
      <c r="E9" s="5"/>
      <c r="F9" s="5"/>
      <c r="G9" s="5"/>
      <c r="H9" s="5"/>
      <c r="I9" s="5"/>
      <c r="J9" s="5"/>
      <c r="K9" s="5"/>
      <c r="N9" s="27"/>
    </row>
    <row r="10" spans="4:14" ht="14.25">
      <c r="D10" s="5"/>
      <c r="E10" s="5"/>
      <c r="F10" s="5"/>
      <c r="G10" s="5"/>
      <c r="H10" s="5"/>
      <c r="I10" s="5"/>
      <c r="J10" s="5"/>
      <c r="K10" s="5"/>
      <c r="N10" s="27"/>
    </row>
    <row r="11" spans="1:14" ht="14.25">
      <c r="A11" s="24"/>
      <c r="N11" s="27"/>
    </row>
    <row r="12" ht="14.25">
      <c r="N12" s="27"/>
    </row>
    <row r="13" spans="4:15" ht="14.25">
      <c r="D13" s="25"/>
      <c r="E13" s="7"/>
      <c r="G13" s="25"/>
      <c r="H13" s="7"/>
      <c r="N13" s="27"/>
      <c r="O13" s="30"/>
    </row>
    <row r="14" spans="8:15" ht="14.25">
      <c r="H14" s="7"/>
      <c r="O14" s="30"/>
    </row>
    <row r="15" spans="11:15" ht="14.25">
      <c r="K15" s="7"/>
      <c r="O15" s="29"/>
    </row>
    <row r="18" ht="14.25">
      <c r="N18" s="7"/>
    </row>
    <row r="19" ht="14.25">
      <c r="O19" s="30"/>
    </row>
  </sheetData>
  <printOptions/>
  <pageMargins left="0.75" right="0.75" top="1" bottom="1" header="0.5" footer="0.5"/>
  <pageSetup horizontalDpi="600" verticalDpi="600" orientation="landscape" scale="95" r:id="rId1"/>
  <headerFooter alignWithMargins="0">
    <oddHeader>&amp;C&amp;"Verdana,Bold"San Bernardino Community College District
DRAFT Budget Model
2009-2010 Allocation Illustration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53"/>
  <sheetViews>
    <sheetView zoomScale="50" zoomScaleNormal="50" workbookViewId="0" topLeftCell="A1">
      <selection activeCell="A32" sqref="A32"/>
    </sheetView>
  </sheetViews>
  <sheetFormatPr defaultColWidth="8.796875" defaultRowHeight="14.25"/>
  <cols>
    <col min="1" max="1" width="6" style="5" customWidth="1"/>
    <col min="2" max="2" width="12.3984375" style="0" customWidth="1"/>
    <col min="3" max="3" width="10" style="0" customWidth="1"/>
    <col min="4" max="4" width="11.09765625" style="0" customWidth="1"/>
    <col min="5" max="5" width="13.19921875" style="0" customWidth="1"/>
    <col min="6" max="6" width="10.296875" style="0" customWidth="1"/>
    <col min="7" max="7" width="12" style="0" customWidth="1"/>
    <col min="8" max="9" width="9.5" style="0" customWidth="1"/>
    <col min="10" max="10" width="14.3984375" style="0" customWidth="1"/>
    <col min="11" max="11" width="14.5" style="0" customWidth="1"/>
    <col min="12" max="12" width="12.796875" style="0" customWidth="1"/>
    <col min="13" max="13" width="14.59765625" style="0" customWidth="1"/>
    <col min="14" max="14" width="13.19921875" style="0" customWidth="1"/>
    <col min="15" max="15" width="12.19921875" style="0" customWidth="1"/>
    <col min="16" max="16" width="15" style="0" customWidth="1"/>
    <col min="17" max="16384" width="9.5" style="0" customWidth="1"/>
  </cols>
  <sheetData>
    <row r="7" spans="1:29" ht="14.25">
      <c r="A7" s="31"/>
      <c r="B7" s="32" t="s">
        <v>19</v>
      </c>
      <c r="C7" s="32" t="s">
        <v>20</v>
      </c>
      <c r="D7" s="32" t="s">
        <v>22</v>
      </c>
      <c r="E7" s="24"/>
      <c r="F7" s="32" t="s">
        <v>23</v>
      </c>
      <c r="G7" s="32" t="s">
        <v>24</v>
      </c>
      <c r="H7" s="32" t="s">
        <v>25</v>
      </c>
      <c r="I7" s="32" t="s">
        <v>26</v>
      </c>
      <c r="J7" s="24"/>
      <c r="K7" s="32" t="s">
        <v>27</v>
      </c>
      <c r="L7" s="32" t="s">
        <v>28</v>
      </c>
      <c r="M7" s="32" t="s">
        <v>41</v>
      </c>
      <c r="N7" s="32" t="s">
        <v>48</v>
      </c>
      <c r="O7" s="32" t="s">
        <v>44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s="6" customFormat="1" ht="80.25" customHeight="1">
      <c r="A8" s="36"/>
      <c r="B8" s="37" t="s">
        <v>31</v>
      </c>
      <c r="C8" s="37" t="s">
        <v>46</v>
      </c>
      <c r="D8" s="37" t="s">
        <v>32</v>
      </c>
      <c r="E8" s="37" t="s">
        <v>33</v>
      </c>
      <c r="F8" s="37" t="s">
        <v>35</v>
      </c>
      <c r="G8" s="37" t="s">
        <v>34</v>
      </c>
      <c r="H8" s="37" t="s">
        <v>36</v>
      </c>
      <c r="I8" s="37" t="s">
        <v>37</v>
      </c>
      <c r="J8" s="37" t="s">
        <v>11</v>
      </c>
      <c r="K8" s="37" t="s">
        <v>38</v>
      </c>
      <c r="L8" s="37" t="s">
        <v>39</v>
      </c>
      <c r="M8" s="37" t="s">
        <v>42</v>
      </c>
      <c r="N8" s="37" t="s">
        <v>47</v>
      </c>
      <c r="O8" s="37" t="s">
        <v>43</v>
      </c>
      <c r="P8" s="37" t="s">
        <v>10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15">
      <c r="A9" s="34"/>
      <c r="B9" s="38"/>
      <c r="C9" s="38"/>
      <c r="D9" s="38" t="s">
        <v>21</v>
      </c>
      <c r="E9" s="38"/>
      <c r="F9" s="38"/>
      <c r="G9" s="38"/>
      <c r="H9" s="38"/>
      <c r="I9" s="38"/>
      <c r="J9" s="39"/>
      <c r="K9" s="38"/>
      <c r="L9" s="38"/>
      <c r="M9" s="38"/>
      <c r="N9" s="38"/>
      <c r="O9" s="38"/>
      <c r="P9" s="38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>
      <c r="A10" s="34" t="s">
        <v>0</v>
      </c>
      <c r="B10" s="40">
        <v>47885584</v>
      </c>
      <c r="C10" s="40">
        <v>0</v>
      </c>
      <c r="D10" s="41">
        <v>-181965</v>
      </c>
      <c r="E10" s="42">
        <f>SUM(B10:D10)</f>
        <v>47703619</v>
      </c>
      <c r="F10" s="40">
        <v>135092</v>
      </c>
      <c r="G10" s="40">
        <v>987855</v>
      </c>
      <c r="H10" s="40">
        <v>263746</v>
      </c>
      <c r="I10" s="40">
        <v>446032</v>
      </c>
      <c r="J10" s="42">
        <f>E10+F10+G10+H10+I10</f>
        <v>49536344</v>
      </c>
      <c r="K10" s="43">
        <v>-9136649</v>
      </c>
      <c r="L10" s="43">
        <f>-1781331-(-1156931)</f>
        <v>-624400</v>
      </c>
      <c r="M10" s="43">
        <f>-152565+(-1156931)</f>
        <v>-1309496</v>
      </c>
      <c r="N10" s="43">
        <v>-876711</v>
      </c>
      <c r="O10" s="42">
        <v>0</v>
      </c>
      <c r="P10" s="42">
        <f>SUM(J10:O10)</f>
        <v>37589088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>
      <c r="A11" s="34"/>
      <c r="B11" s="38"/>
      <c r="C11" s="38"/>
      <c r="D11" s="41">
        <f>SUM(B11*0.38%)</f>
        <v>0</v>
      </c>
      <c r="E11" s="39"/>
      <c r="F11" s="38"/>
      <c r="G11" s="40"/>
      <c r="H11" s="40"/>
      <c r="I11" s="40"/>
      <c r="J11" s="39"/>
      <c r="K11" s="43"/>
      <c r="L11" s="43"/>
      <c r="M11" s="43"/>
      <c r="N11" s="43"/>
      <c r="O11" s="39"/>
      <c r="P11" s="4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>
      <c r="A12" s="34" t="s">
        <v>1</v>
      </c>
      <c r="B12" s="45">
        <v>22183149</v>
      </c>
      <c r="C12" s="45">
        <v>0</v>
      </c>
      <c r="D12" s="41">
        <v>-84296</v>
      </c>
      <c r="E12" s="46">
        <f>B12+C12+D12</f>
        <v>22098853</v>
      </c>
      <c r="F12" s="45">
        <v>57896</v>
      </c>
      <c r="G12" s="45">
        <v>423367</v>
      </c>
      <c r="H12" s="45">
        <v>113034</v>
      </c>
      <c r="I12" s="45">
        <v>232054</v>
      </c>
      <c r="J12" s="46">
        <f>E12+F12+G12+H12+I12</f>
        <v>22925204</v>
      </c>
      <c r="K12" s="43">
        <v>-3915706</v>
      </c>
      <c r="L12" s="43">
        <f>-763427-(-495827)</f>
        <v>-267600</v>
      </c>
      <c r="M12" s="43">
        <f>-65385+(-495827)</f>
        <v>-561212</v>
      </c>
      <c r="N12" s="43">
        <v>-269238</v>
      </c>
      <c r="O12" s="42">
        <v>0</v>
      </c>
      <c r="P12" s="42">
        <f>SUM(J12:O12)</f>
        <v>17911448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>
      <c r="A13" s="34"/>
      <c r="B13" s="38"/>
      <c r="C13" s="38"/>
      <c r="D13" s="47"/>
      <c r="E13" s="39"/>
      <c r="F13" s="38"/>
      <c r="G13" s="40"/>
      <c r="H13" s="40"/>
      <c r="I13" s="40"/>
      <c r="J13" s="39"/>
      <c r="K13" s="43"/>
      <c r="L13" s="43"/>
      <c r="M13" s="43"/>
      <c r="N13" s="43"/>
      <c r="O13" s="42"/>
      <c r="P13" s="4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>
      <c r="A14" s="34" t="s">
        <v>2</v>
      </c>
      <c r="B14" s="40">
        <f>SUM(B10:B12)</f>
        <v>70068733</v>
      </c>
      <c r="C14" s="40">
        <f>C12+C10</f>
        <v>0</v>
      </c>
      <c r="D14" s="41">
        <f>D12+D10</f>
        <v>-266261</v>
      </c>
      <c r="E14" s="42">
        <f>E12+E10</f>
        <v>69802472</v>
      </c>
      <c r="F14" s="40">
        <f>F10+F12</f>
        <v>192988</v>
      </c>
      <c r="G14" s="40">
        <f aca="true" t="shared" si="0" ref="G14:L14">G12+G10</f>
        <v>1411222</v>
      </c>
      <c r="H14" s="40">
        <f t="shared" si="0"/>
        <v>376780</v>
      </c>
      <c r="I14" s="40">
        <f t="shared" si="0"/>
        <v>678086</v>
      </c>
      <c r="J14" s="42">
        <f t="shared" si="0"/>
        <v>72461548</v>
      </c>
      <c r="K14" s="43">
        <f t="shared" si="0"/>
        <v>-13052355</v>
      </c>
      <c r="L14" s="43">
        <f t="shared" si="0"/>
        <v>-892000</v>
      </c>
      <c r="M14" s="43">
        <f>SUM(M10:M12)</f>
        <v>-1870708</v>
      </c>
      <c r="N14" s="43">
        <f>SUM(N10+N12)</f>
        <v>-1145949</v>
      </c>
      <c r="O14" s="42">
        <f>O12+O10</f>
        <v>0</v>
      </c>
      <c r="P14" s="42">
        <f>SUM(P10:P12)</f>
        <v>55500536</v>
      </c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2:29" ht="14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14.2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4.25">
      <c r="A17" s="3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8">
      <c r="A18" s="49" t="s">
        <v>52</v>
      </c>
      <c r="B18" s="49"/>
      <c r="C18" s="49"/>
      <c r="D18" s="49"/>
      <c r="E18" s="49"/>
      <c r="F18" s="49"/>
      <c r="G18" s="49"/>
      <c r="H18" s="49"/>
      <c r="I18" s="49"/>
      <c r="J18" s="49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30.75" customHeight="1">
      <c r="A19" s="49" t="s">
        <v>45</v>
      </c>
      <c r="B19" s="49"/>
      <c r="C19" s="49"/>
      <c r="D19" s="49"/>
      <c r="E19" s="49"/>
      <c r="F19" s="49"/>
      <c r="G19" s="49"/>
      <c r="H19" s="49"/>
      <c r="I19" s="49"/>
      <c r="J19" s="49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8">
      <c r="A20" s="49" t="s">
        <v>53</v>
      </c>
      <c r="B20" s="49"/>
      <c r="C20" s="49"/>
      <c r="D20" s="49"/>
      <c r="E20" s="49"/>
      <c r="F20" s="49"/>
      <c r="G20" s="49"/>
      <c r="H20" s="49"/>
      <c r="I20" s="49"/>
      <c r="J20" s="49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30.75" customHeight="1">
      <c r="A21" s="49" t="s">
        <v>40</v>
      </c>
      <c r="B21" s="49"/>
      <c r="C21" s="49"/>
      <c r="D21" s="49"/>
      <c r="E21" s="49"/>
      <c r="F21" s="49"/>
      <c r="G21" s="49"/>
      <c r="H21" s="49"/>
      <c r="I21" s="49"/>
      <c r="J21" s="49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37.5" customHeight="1">
      <c r="A22" s="49" t="s">
        <v>54</v>
      </c>
      <c r="B22" s="49"/>
      <c r="C22" s="49"/>
      <c r="D22" s="49"/>
      <c r="E22" s="49"/>
      <c r="F22" s="49"/>
      <c r="G22" s="49"/>
      <c r="H22" s="49"/>
      <c r="I22" s="49"/>
      <c r="J22" s="49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33" customHeight="1">
      <c r="A23" s="49" t="s">
        <v>59</v>
      </c>
      <c r="B23" s="49"/>
      <c r="C23" s="49"/>
      <c r="D23" s="49"/>
      <c r="E23" s="49"/>
      <c r="F23" s="49"/>
      <c r="G23" s="49"/>
      <c r="H23" s="49"/>
      <c r="I23" s="49"/>
      <c r="J23" s="49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8">
      <c r="A24" s="49" t="s">
        <v>58</v>
      </c>
      <c r="B24" s="49"/>
      <c r="C24" s="49"/>
      <c r="D24" s="49"/>
      <c r="E24" s="49"/>
      <c r="F24" s="49"/>
      <c r="G24" s="49"/>
      <c r="H24" s="49"/>
      <c r="I24" s="49"/>
      <c r="J24" s="49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37.5" customHeight="1">
      <c r="A25" s="49" t="s">
        <v>60</v>
      </c>
      <c r="B25" s="49"/>
      <c r="C25" s="49"/>
      <c r="D25" s="49"/>
      <c r="E25" s="49"/>
      <c r="F25" s="49"/>
      <c r="G25" s="49"/>
      <c r="H25" s="49"/>
      <c r="I25" s="49"/>
      <c r="J25" s="49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8">
      <c r="A26" s="49" t="s">
        <v>58</v>
      </c>
      <c r="B26" s="49"/>
      <c r="C26" s="49"/>
      <c r="D26" s="49"/>
      <c r="E26" s="49"/>
      <c r="F26" s="49"/>
      <c r="G26" s="49"/>
      <c r="H26" s="49"/>
      <c r="I26" s="49"/>
      <c r="J26" s="49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35.25" customHeight="1">
      <c r="A27" s="49" t="s">
        <v>61</v>
      </c>
      <c r="B27" s="49"/>
      <c r="C27" s="49"/>
      <c r="D27" s="49"/>
      <c r="E27" s="49"/>
      <c r="F27" s="49"/>
      <c r="G27" s="49"/>
      <c r="H27" s="49"/>
      <c r="I27" s="49"/>
      <c r="J27" s="49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8">
      <c r="A28" s="49" t="s">
        <v>50</v>
      </c>
      <c r="B28" s="49"/>
      <c r="C28" s="49"/>
      <c r="D28" s="49"/>
      <c r="E28" s="49"/>
      <c r="F28" s="49"/>
      <c r="G28" s="49"/>
      <c r="H28" s="49"/>
      <c r="I28" s="49"/>
      <c r="J28" s="49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40.5" customHeight="1">
      <c r="A29" s="49" t="s">
        <v>55</v>
      </c>
      <c r="B29" s="49"/>
      <c r="C29" s="49"/>
      <c r="D29" s="49"/>
      <c r="E29" s="49"/>
      <c r="F29" s="49"/>
      <c r="G29" s="49"/>
      <c r="H29" s="49"/>
      <c r="I29" s="49"/>
      <c r="J29" s="49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39" customHeight="1">
      <c r="A30" s="49" t="s">
        <v>56</v>
      </c>
      <c r="B30" s="49"/>
      <c r="C30" s="49"/>
      <c r="D30" s="49"/>
      <c r="E30" s="49"/>
      <c r="F30" s="49"/>
      <c r="G30" s="49"/>
      <c r="H30" s="49"/>
      <c r="I30" s="49"/>
      <c r="J30" s="49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40.5" customHeight="1">
      <c r="A31" s="49" t="s">
        <v>57</v>
      </c>
      <c r="B31" s="49"/>
      <c r="C31" s="49"/>
      <c r="D31" s="49"/>
      <c r="E31" s="49"/>
      <c r="F31" s="49"/>
      <c r="G31" s="49"/>
      <c r="H31" s="49"/>
      <c r="I31" s="49"/>
      <c r="J31" s="49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39" customHeight="1">
      <c r="A32" s="49" t="s">
        <v>51</v>
      </c>
      <c r="B32" s="49"/>
      <c r="C32" s="49"/>
      <c r="D32" s="49"/>
      <c r="E32" s="49"/>
      <c r="F32" s="49"/>
      <c r="G32" s="49"/>
      <c r="H32" s="49"/>
      <c r="I32" s="49"/>
      <c r="J32" s="49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40.5" customHeight="1">
      <c r="A33" s="49" t="s">
        <v>49</v>
      </c>
      <c r="B33" s="49"/>
      <c r="C33" s="49"/>
      <c r="D33" s="49"/>
      <c r="E33" s="49"/>
      <c r="F33" s="49"/>
      <c r="G33" s="49"/>
      <c r="H33" s="49"/>
      <c r="I33" s="49"/>
      <c r="J33" s="49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24" customHeight="1">
      <c r="A34" s="50"/>
      <c r="B34" s="49"/>
      <c r="C34" s="49"/>
      <c r="D34" s="49"/>
      <c r="E34" s="49"/>
      <c r="F34" s="49"/>
      <c r="G34" s="49"/>
      <c r="H34" s="49"/>
      <c r="I34" s="49"/>
      <c r="J34" s="49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8">
      <c r="A35" s="50" t="s">
        <v>29</v>
      </c>
      <c r="B35" s="49"/>
      <c r="C35" s="49"/>
      <c r="D35" s="49"/>
      <c r="E35" s="49"/>
      <c r="F35" s="49"/>
      <c r="G35" s="49"/>
      <c r="H35" s="49"/>
      <c r="I35" s="49"/>
      <c r="J35" s="49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8">
      <c r="A36" s="49" t="s">
        <v>30</v>
      </c>
      <c r="B36" s="49"/>
      <c r="C36" s="49"/>
      <c r="D36" s="49"/>
      <c r="E36" s="49"/>
      <c r="F36" s="49"/>
      <c r="G36" s="49"/>
      <c r="H36" s="49"/>
      <c r="I36" s="49"/>
      <c r="J36" s="49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8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14.25">
      <c r="A38" s="3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4.25">
      <c r="A39" s="3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14.25">
      <c r="A40" s="3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14.25">
      <c r="A41" s="3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14.25">
      <c r="A42" s="3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14.25">
      <c r="A43" s="3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14.25">
      <c r="A44" s="3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14.25">
      <c r="A45" s="3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14.25">
      <c r="A46" s="3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4.25">
      <c r="A47" s="3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4.25">
      <c r="A48" s="3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14.25">
      <c r="A49" s="3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14.25">
      <c r="A50" s="3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14.25">
      <c r="A51" s="3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14.25">
      <c r="A52" s="3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14.25">
      <c r="A53" s="3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</sheetData>
  <printOptions/>
  <pageMargins left="0.5" right="0.5" top="1" bottom="1" header="0.5" footer="0.5"/>
  <pageSetup fitToHeight="1" fitToWidth="1" horizontalDpi="600" verticalDpi="600" orientation="landscape" scale="51" r:id="rId1"/>
  <headerFooter alignWithMargins="0">
    <oddHeader>&amp;C&amp;"Verdana,Bold"&amp;14San Bernardino Community College District
2010-2011 District Budget Model
Draft - 3/22/2010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8.796875" defaultRowHeight="14.25"/>
  <sheetData/>
  <printOptions/>
  <pageMargins left="0.75" right="0.75" top="1" bottom="1" header="0.5" footer="0.5"/>
  <pageSetup horizontalDpi="600" verticalDpi="600" orientation="portrait" r:id="rId1"/>
  <headerFooter alignWithMargins="0">
    <oddHeader>&amp;C&amp;"Verdana,Bold"San Bernardino Community College District
2009-2010 District Office Costs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8.796875" defaultRowHeight="14.25"/>
  <sheetData/>
  <printOptions/>
  <pageMargins left="0.75" right="0.75" top="1" bottom="1" header="0.5" footer="0.5"/>
  <pageSetup horizontalDpi="600" verticalDpi="600" orientation="portrait" r:id="rId1"/>
  <headerFooter alignWithMargins="0">
    <oddHeader>&amp;C&amp;"Verdana,Bold"San Bernardino Community College District
2009-2010 Central Support Services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F14" sqref="F14"/>
    </sheetView>
  </sheetViews>
  <sheetFormatPr defaultColWidth="8.796875" defaultRowHeight="14.25"/>
  <sheetData/>
  <printOptions/>
  <pageMargins left="0.75" right="0.75" top="1" bottom="1" header="0.5" footer="0.5"/>
  <pageSetup horizontalDpi="600" verticalDpi="600" orientation="portrait" r:id="rId1"/>
  <headerFooter alignWithMargins="0">
    <oddHeader>&amp;C&amp;"Verdana,Bold"San Bernardino Community College District
2009-2010 District-Wide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bbaron</dc:creator>
  <cp:keywords/>
  <dc:description/>
  <cp:lastModifiedBy>Matthew C. Lee</cp:lastModifiedBy>
  <cp:lastPrinted>2010-04-06T16:17:17Z</cp:lastPrinted>
  <dcterms:created xsi:type="dcterms:W3CDTF">2009-09-25T17:43:58Z</dcterms:created>
  <dcterms:modified xsi:type="dcterms:W3CDTF">2010-04-06T16:17:52Z</dcterms:modified>
  <cp:category/>
  <cp:version/>
  <cp:contentType/>
  <cp:contentStatus/>
</cp:coreProperties>
</file>